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050" tabRatio="927" activeTab="0"/>
  </bookViews>
  <sheets>
    <sheet name="Q4 00 Income Statement" sheetId="1" r:id="rId1"/>
    <sheet name="Q4 00 Balance Sheet" sheetId="2" r:id="rId2"/>
  </sheets>
  <definedNames>
    <definedName name="_xlnm.Print_Area" localSheetId="1">'Q4 00 Balance Sheet'!$A$1:$I$51</definedName>
    <definedName name="_xlnm.Print_Area" localSheetId="0">'Q4 00 Income Statement'!$A$1:$L$68</definedName>
  </definedNames>
  <calcPr fullCalcOnLoad="1"/>
</workbook>
</file>

<file path=xl/sharedStrings.xml><?xml version="1.0" encoding="utf-8"?>
<sst xmlns="http://schemas.openxmlformats.org/spreadsheetml/2006/main" count="69" uniqueCount="60">
  <si>
    <t>Forrester Research, Inc.</t>
  </si>
  <si>
    <t>Condensed Consolidated Balance Sheets</t>
  </si>
  <si>
    <t>(In thousands)</t>
  </si>
  <si>
    <t>Assets</t>
  </si>
  <si>
    <t>Cash, cash equivalents, and marketable securities</t>
  </si>
  <si>
    <t>Accounts receivable, net</t>
  </si>
  <si>
    <t>Deferred commissions</t>
  </si>
  <si>
    <t>Prepaid expenses and other current assets</t>
  </si>
  <si>
    <t>Total current assets</t>
  </si>
  <si>
    <t>Property and equipment, net</t>
  </si>
  <si>
    <t>Total assets</t>
  </si>
  <si>
    <t>Accounts payable and other accrued expenses</t>
  </si>
  <si>
    <t>Deferred revenue</t>
  </si>
  <si>
    <t>Deferred income taxes</t>
  </si>
  <si>
    <t>Total liabilities</t>
  </si>
  <si>
    <t>Stockholders’ equity</t>
  </si>
  <si>
    <t>Total liabilities and stockholders’ equity</t>
  </si>
  <si>
    <t xml:space="preserve"> </t>
  </si>
  <si>
    <t>Consolidated Statements of Income</t>
  </si>
  <si>
    <t>(In thousands, except per share data)</t>
  </si>
  <si>
    <t>(Unaudited)</t>
  </si>
  <si>
    <t>Revenues</t>
  </si>
  <si>
    <t>Core research</t>
  </si>
  <si>
    <t>Advisory services and other</t>
  </si>
  <si>
    <t>Cost of services and fulfillment</t>
  </si>
  <si>
    <t>Selling and marketing</t>
  </si>
  <si>
    <t>General and administrative</t>
  </si>
  <si>
    <t>Depreciation and amortization</t>
  </si>
  <si>
    <t>Income from operations</t>
  </si>
  <si>
    <t>Other income, net</t>
  </si>
  <si>
    <t>Income before income taxes</t>
  </si>
  <si>
    <t>Income tax provision</t>
  </si>
  <si>
    <t>Net income</t>
  </si>
  <si>
    <t>Other assets</t>
  </si>
  <si>
    <t>December 31,</t>
  </si>
  <si>
    <t xml:space="preserve">Diluted earnings per share </t>
  </si>
  <si>
    <t>Diluted weighted average shares outstanding</t>
  </si>
  <si>
    <t xml:space="preserve">Basic earnings per share </t>
  </si>
  <si>
    <t>Basic weighted average shares outstanding</t>
  </si>
  <si>
    <t>Total revenues</t>
  </si>
  <si>
    <t>Operating expenses</t>
  </si>
  <si>
    <t>Total operating expenses</t>
  </si>
  <si>
    <t>Liabilities and stockholders’ equity</t>
  </si>
  <si>
    <t>- More -</t>
  </si>
  <si>
    <t>Forrester Fourth-Quarter Fiscal 2000 Results/Page 5</t>
  </si>
  <si>
    <t>Three months ended December 31,</t>
  </si>
  <si>
    <t>Year ended December 31,</t>
  </si>
  <si>
    <t>(1)</t>
  </si>
  <si>
    <t>Pro forma income before income taxes</t>
  </si>
  <si>
    <t>Pro forma net income</t>
  </si>
  <si>
    <t>Costs related to acquisition</t>
  </si>
  <si>
    <t>with Generally Accepted Accounting Principles.</t>
  </si>
  <si>
    <t>Pro forma diluted net income per share</t>
  </si>
  <si>
    <t>Pro forma basic net income per share</t>
  </si>
  <si>
    <t>Pro forma data:(1)</t>
  </si>
  <si>
    <t>Forrester Fourth-Quarter Fiscal 2000 Results/Page 6</t>
  </si>
  <si>
    <t>Pro forma income tax provision</t>
  </si>
  <si>
    <t>Non-cash and costs related to acquisition</t>
  </si>
  <si>
    <t xml:space="preserve">The pro forma data for 1999 excludes acquisition-related expenses. This does not purport to be prepared in accordance </t>
  </si>
  <si>
    <t xml:space="preserve">                                 - End -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</si>
</sst>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0.0%"/>
    <numFmt numFmtId="181" formatCode="mmmm\ d\,\ yyyy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0.000%"/>
    <numFmt numFmtId="187" formatCode="0.000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75" fontId="0" fillId="0" borderId="0" xfId="15" applyNumberFormat="1" applyAlignment="1">
      <alignment/>
    </xf>
    <xf numFmtId="179" fontId="0" fillId="0" borderId="0" xfId="17" applyNumberFormat="1" applyAlignment="1">
      <alignment/>
    </xf>
    <xf numFmtId="44" fontId="0" fillId="0" borderId="0" xfId="17" applyNumberFormat="1" applyAlignment="1">
      <alignment/>
    </xf>
    <xf numFmtId="0" fontId="0" fillId="0" borderId="2" xfId="0" applyBorder="1" applyAlignment="1">
      <alignment horizontal="center"/>
    </xf>
    <xf numFmtId="175" fontId="0" fillId="0" borderId="2" xfId="15" applyNumberFormat="1" applyBorder="1" applyAlignment="1">
      <alignment/>
    </xf>
    <xf numFmtId="175" fontId="0" fillId="0" borderId="3" xfId="15" applyNumberFormat="1" applyBorder="1" applyAlignment="1">
      <alignment/>
    </xf>
    <xf numFmtId="179" fontId="0" fillId="0" borderId="3" xfId="17" applyNumberFormat="1" applyBorder="1" applyAlignment="1">
      <alignment/>
    </xf>
    <xf numFmtId="44" fontId="0" fillId="0" borderId="3" xfId="17" applyNumberFormat="1" applyBorder="1" applyAlignment="1">
      <alignment/>
    </xf>
    <xf numFmtId="175" fontId="0" fillId="0" borderId="0" xfId="15" applyNumberFormat="1" applyBorder="1" applyAlignment="1">
      <alignment/>
    </xf>
    <xf numFmtId="179" fontId="0" fillId="0" borderId="0" xfId="17" applyNumberFormat="1" applyBorder="1" applyAlignment="1">
      <alignment/>
    </xf>
    <xf numFmtId="44" fontId="0" fillId="0" borderId="0" xfId="17" applyNumberFormat="1" applyBorder="1" applyAlignment="1">
      <alignment/>
    </xf>
    <xf numFmtId="0" fontId="0" fillId="0" borderId="0" xfId="0" applyBorder="1" applyAlignment="1">
      <alignment/>
    </xf>
    <xf numFmtId="15" fontId="4" fillId="0" borderId="0" xfId="0" applyNumberFormat="1" applyFont="1" applyAlignment="1" quotePrefix="1">
      <alignment/>
    </xf>
    <xf numFmtId="9" fontId="0" fillId="0" borderId="0" xfId="19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75" fontId="0" fillId="0" borderId="0" xfId="15" applyNumberFormat="1" applyAlignment="1">
      <alignment horizontal="centerContinuous"/>
    </xf>
    <xf numFmtId="175" fontId="0" fillId="0" borderId="0" xfId="15" applyNumberFormat="1" applyFont="1" applyAlignment="1">
      <alignment horizontal="centerContinuous"/>
    </xf>
    <xf numFmtId="175" fontId="0" fillId="0" borderId="0" xfId="15" applyNumberFormat="1" applyFont="1" applyAlignment="1">
      <alignment/>
    </xf>
    <xf numFmtId="175" fontId="0" fillId="0" borderId="2" xfId="15" applyNumberFormat="1" applyFont="1" applyBorder="1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centerContinuous"/>
    </xf>
    <xf numFmtId="179" fontId="0" fillId="0" borderId="0" xfId="17" applyNumberFormat="1" applyFont="1" applyBorder="1" applyAlignment="1">
      <alignment/>
    </xf>
    <xf numFmtId="175" fontId="0" fillId="0" borderId="0" xfId="0" applyNumberFormat="1" applyAlignment="1">
      <alignment/>
    </xf>
    <xf numFmtId="17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44" fontId="0" fillId="0" borderId="3" xfId="17" applyFont="1" applyBorder="1" applyAlignment="1">
      <alignment/>
    </xf>
    <xf numFmtId="175" fontId="0" fillId="0" borderId="3" xfId="15" applyNumberFormat="1" applyFont="1" applyBorder="1" applyAlignment="1">
      <alignment/>
    </xf>
    <xf numFmtId="175" fontId="0" fillId="0" borderId="0" xfId="15" applyNumberFormat="1" applyFont="1" applyAlignment="1">
      <alignment/>
    </xf>
    <xf numFmtId="0" fontId="7" fillId="0" borderId="0" xfId="0" applyFont="1" applyAlignment="1">
      <alignment/>
    </xf>
    <xf numFmtId="175" fontId="0" fillId="0" borderId="3" xfId="15" applyNumberFormat="1" applyFont="1" applyBorder="1" applyAlignment="1">
      <alignment/>
    </xf>
    <xf numFmtId="9" fontId="0" fillId="0" borderId="0" xfId="19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75" fontId="0" fillId="0" borderId="2" xfId="0" applyNumberForma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15" applyNumberFormat="1" applyFont="1" applyBorder="1" applyAlignment="1">
      <alignment/>
    </xf>
    <xf numFmtId="175" fontId="0" fillId="0" borderId="2" xfId="15" applyNumberFormat="1" applyFont="1" applyBorder="1" applyAlignment="1">
      <alignment/>
    </xf>
    <xf numFmtId="175" fontId="0" fillId="0" borderId="0" xfId="0" applyNumberFormat="1" applyBorder="1" applyAlignment="1">
      <alignment/>
    </xf>
    <xf numFmtId="180" fontId="0" fillId="0" borderId="0" xfId="19" applyNumberFormat="1" applyBorder="1" applyAlignment="1">
      <alignment/>
    </xf>
    <xf numFmtId="180" fontId="0" fillId="0" borderId="0" xfId="19" applyNumberFormat="1" applyAlignment="1">
      <alignment/>
    </xf>
    <xf numFmtId="43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75" zoomScaleNormal="75" workbookViewId="0" topLeftCell="A29">
      <selection activeCell="C60" sqref="C60"/>
    </sheetView>
  </sheetViews>
  <sheetFormatPr defaultColWidth="9.140625" defaultRowHeight="12.75"/>
  <cols>
    <col min="1" max="1" width="2.7109375" style="0" customWidth="1"/>
    <col min="2" max="2" width="2.57421875" style="0" customWidth="1"/>
    <col min="3" max="3" width="35.28125" style="0" customWidth="1"/>
    <col min="4" max="4" width="11.28125" style="0" customWidth="1"/>
    <col min="5" max="5" width="3.421875" style="0" customWidth="1"/>
    <col min="6" max="6" width="11.8515625" style="0" customWidth="1"/>
    <col min="7" max="7" width="2.7109375" style="0" customWidth="1"/>
    <col min="8" max="8" width="11.8515625" style="0" customWidth="1"/>
    <col min="9" max="9" width="2.7109375" style="0" customWidth="1"/>
    <col min="10" max="10" width="11.8515625" style="0" customWidth="1"/>
    <col min="11" max="11" width="2.7109375" style="0" customWidth="1"/>
    <col min="12" max="12" width="11.8515625" style="0" customWidth="1"/>
    <col min="13" max="13" width="9.28125" style="0" customWidth="1"/>
  </cols>
  <sheetData>
    <row r="1" ht="15" customHeight="1">
      <c r="A1" s="38" t="s">
        <v>44</v>
      </c>
    </row>
    <row r="2" ht="13.5" customHeight="1">
      <c r="A2" s="16"/>
    </row>
    <row r="3" ht="20.25" hidden="1">
      <c r="E3" s="29"/>
    </row>
    <row r="5" spans="1:13" ht="15.75">
      <c r="A5" s="21" t="s">
        <v>0</v>
      </c>
      <c r="M5" s="40"/>
    </row>
    <row r="6" spans="1:13" ht="16.5" thickBot="1">
      <c r="A6" s="22" t="s">
        <v>18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0"/>
    </row>
    <row r="7" spans="1:13" ht="12.75">
      <c r="A7" s="20" t="s">
        <v>19</v>
      </c>
      <c r="M7" s="40"/>
    </row>
    <row r="8" ht="12.75">
      <c r="M8" s="40"/>
    </row>
    <row r="9" ht="12.75">
      <c r="M9" s="40"/>
    </row>
    <row r="10" spans="6:13" ht="12.75">
      <c r="F10" s="2" t="s">
        <v>45</v>
      </c>
      <c r="G10" s="2"/>
      <c r="H10" s="2"/>
      <c r="J10" s="2" t="s">
        <v>46</v>
      </c>
      <c r="K10" s="2"/>
      <c r="L10" s="2"/>
      <c r="M10" s="40"/>
    </row>
    <row r="11" spans="6:13" ht="12.75">
      <c r="F11" s="7">
        <v>2000</v>
      </c>
      <c r="G11" s="7"/>
      <c r="H11" s="7">
        <v>1999</v>
      </c>
      <c r="J11" s="7">
        <v>2000</v>
      </c>
      <c r="K11" s="7"/>
      <c r="L11" s="7">
        <v>1999</v>
      </c>
      <c r="M11" s="40"/>
    </row>
    <row r="12" spans="6:13" ht="12.75">
      <c r="F12" s="2" t="s">
        <v>20</v>
      </c>
      <c r="G12" s="2"/>
      <c r="H12" s="2"/>
      <c r="J12" s="2" t="s">
        <v>20</v>
      </c>
      <c r="K12" s="2"/>
      <c r="L12" s="2"/>
      <c r="M12" s="40"/>
    </row>
    <row r="13" ht="12.75">
      <c r="M13" s="40"/>
    </row>
    <row r="14" spans="1:13" ht="12.75">
      <c r="A14" s="19" t="s">
        <v>21</v>
      </c>
      <c r="M14" s="40"/>
    </row>
    <row r="15" spans="2:12" ht="12.75">
      <c r="B15" t="s">
        <v>22</v>
      </c>
      <c r="D15" s="40"/>
      <c r="F15" s="5">
        <v>36438</v>
      </c>
      <c r="G15" s="17"/>
      <c r="H15" s="5">
        <v>19919</v>
      </c>
      <c r="I15" s="17"/>
      <c r="J15" s="5">
        <f>84039+F15</f>
        <v>120477</v>
      </c>
      <c r="K15" s="17"/>
      <c r="L15" s="5">
        <v>64697</v>
      </c>
    </row>
    <row r="16" spans="2:12" ht="12.75">
      <c r="B16" t="s">
        <v>23</v>
      </c>
      <c r="D16" s="40"/>
      <c r="F16" s="8">
        <f>7552+3924</f>
        <v>11476</v>
      </c>
      <c r="G16" s="17"/>
      <c r="H16" s="8">
        <v>7768</v>
      </c>
      <c r="I16" s="17"/>
      <c r="J16" s="8">
        <f>25194+F16</f>
        <v>36670</v>
      </c>
      <c r="K16" s="17"/>
      <c r="L16" s="8">
        <v>22571</v>
      </c>
    </row>
    <row r="17" spans="4:12" ht="12.75">
      <c r="D17" s="40"/>
      <c r="F17" s="4"/>
      <c r="G17" s="12"/>
      <c r="H17" s="4"/>
      <c r="I17" s="12"/>
      <c r="J17" s="4"/>
      <c r="K17" s="12"/>
      <c r="L17" s="4"/>
    </row>
    <row r="18" spans="1:12" ht="12.75">
      <c r="A18" s="19" t="s">
        <v>39</v>
      </c>
      <c r="D18" s="40"/>
      <c r="F18" s="4">
        <f>SUM(F15:F17)</f>
        <v>47914</v>
      </c>
      <c r="G18" s="17"/>
      <c r="H18" s="4">
        <f>SUM(H15:H17)</f>
        <v>27687</v>
      </c>
      <c r="I18" s="17"/>
      <c r="J18" s="4">
        <f>SUM(J15:J17)</f>
        <v>157147</v>
      </c>
      <c r="K18" s="17"/>
      <c r="L18" s="4">
        <f>SUM(L15:L17)</f>
        <v>87268</v>
      </c>
    </row>
    <row r="19" spans="4:12" ht="12.75">
      <c r="D19" s="40"/>
      <c r="F19" s="4"/>
      <c r="G19" s="12"/>
      <c r="H19" s="4"/>
      <c r="I19" s="12"/>
      <c r="J19" s="4"/>
      <c r="K19" s="12"/>
      <c r="L19" s="4"/>
    </row>
    <row r="20" spans="1:12" ht="12.75">
      <c r="A20" s="19" t="s">
        <v>40</v>
      </c>
      <c r="D20" s="40"/>
      <c r="F20" s="4"/>
      <c r="G20" s="12"/>
      <c r="H20" s="4"/>
      <c r="I20" s="12"/>
      <c r="J20" s="4"/>
      <c r="K20" s="12"/>
      <c r="L20" s="4"/>
    </row>
    <row r="21" spans="2:13" ht="12.75">
      <c r="B21" t="s">
        <v>24</v>
      </c>
      <c r="D21" s="40"/>
      <c r="F21" s="4">
        <v>13208</v>
      </c>
      <c r="G21" s="17"/>
      <c r="H21" s="4">
        <v>7770</v>
      </c>
      <c r="I21" s="17"/>
      <c r="J21" s="4">
        <f>32262+F21</f>
        <v>45470</v>
      </c>
      <c r="K21" s="17"/>
      <c r="L21" s="4">
        <v>27715</v>
      </c>
      <c r="M21" s="40"/>
    </row>
    <row r="22" spans="2:13" ht="12.75">
      <c r="B22" t="s">
        <v>25</v>
      </c>
      <c r="D22" s="40"/>
      <c r="F22" s="4">
        <v>16635</v>
      </c>
      <c r="G22" s="17"/>
      <c r="H22" s="4">
        <v>9809</v>
      </c>
      <c r="I22" s="17"/>
      <c r="J22" s="4">
        <f>41322+F22</f>
        <v>57957</v>
      </c>
      <c r="K22" s="17"/>
      <c r="L22" s="25">
        <v>31131</v>
      </c>
      <c r="M22" s="40"/>
    </row>
    <row r="23" spans="2:13" ht="12.75">
      <c r="B23" t="s">
        <v>26</v>
      </c>
      <c r="D23" s="40"/>
      <c r="F23" s="4">
        <v>5420</v>
      </c>
      <c r="G23" s="17"/>
      <c r="H23" s="4">
        <v>3107</v>
      </c>
      <c r="I23" s="17"/>
      <c r="J23" s="4">
        <f>13212+F23</f>
        <v>18632</v>
      </c>
      <c r="K23" s="17"/>
      <c r="L23" s="25">
        <v>9865</v>
      </c>
      <c r="M23" s="40"/>
    </row>
    <row r="24" spans="2:13" ht="12.75">
      <c r="B24" s="15" t="s">
        <v>27</v>
      </c>
      <c r="C24" s="15"/>
      <c r="D24" s="17"/>
      <c r="E24" s="15"/>
      <c r="F24" s="12">
        <v>2778</v>
      </c>
      <c r="G24" s="17"/>
      <c r="H24" s="12">
        <v>1109</v>
      </c>
      <c r="I24" s="17"/>
      <c r="J24" s="12">
        <f>5166+F24</f>
        <v>7944</v>
      </c>
      <c r="K24" s="17"/>
      <c r="L24" s="45">
        <v>4003</v>
      </c>
      <c r="M24" s="40"/>
    </row>
    <row r="25" spans="2:13" ht="12.75">
      <c r="B25" t="s">
        <v>50</v>
      </c>
      <c r="D25" s="40"/>
      <c r="F25" s="8">
        <v>0</v>
      </c>
      <c r="G25" s="17"/>
      <c r="H25" s="8">
        <v>694</v>
      </c>
      <c r="I25" s="17"/>
      <c r="J25" s="8">
        <v>0</v>
      </c>
      <c r="K25" s="17"/>
      <c r="L25" s="26">
        <v>694</v>
      </c>
      <c r="M25" s="40"/>
    </row>
    <row r="26" spans="4:12" ht="12.75">
      <c r="D26" s="40"/>
      <c r="F26" s="4"/>
      <c r="G26" s="12"/>
      <c r="H26" s="4"/>
      <c r="I26" s="12"/>
      <c r="J26" s="4"/>
      <c r="K26" s="12"/>
      <c r="L26" s="4"/>
    </row>
    <row r="27" spans="1:12" ht="12.75">
      <c r="A27" s="19" t="s">
        <v>41</v>
      </c>
      <c r="D27" s="40"/>
      <c r="F27" s="12">
        <f>SUM(F21:F26)</f>
        <v>38041</v>
      </c>
      <c r="G27" s="17"/>
      <c r="H27" s="12">
        <f>SUM(H21:H26)</f>
        <v>22489</v>
      </c>
      <c r="I27" s="17"/>
      <c r="J27" s="12">
        <f>SUM(J21:J26)</f>
        <v>130003</v>
      </c>
      <c r="K27" s="17"/>
      <c r="L27" s="12">
        <f>SUM(L21:L26)</f>
        <v>73408</v>
      </c>
    </row>
    <row r="28" spans="4:12" ht="12.75">
      <c r="D28" s="40"/>
      <c r="F28" s="4"/>
      <c r="G28" s="12"/>
      <c r="H28" s="4"/>
      <c r="I28" s="12"/>
      <c r="J28" s="4"/>
      <c r="K28" s="12"/>
      <c r="L28" s="4"/>
    </row>
    <row r="29" spans="2:13" ht="12.75">
      <c r="B29" t="s">
        <v>28</v>
      </c>
      <c r="D29" s="40"/>
      <c r="F29" s="4">
        <f>F18-F27</f>
        <v>9873</v>
      </c>
      <c r="G29" s="17"/>
      <c r="H29" s="4">
        <f>H18-H27</f>
        <v>5198</v>
      </c>
      <c r="I29" s="17"/>
      <c r="J29" s="4">
        <f>J18-J27</f>
        <v>27144</v>
      </c>
      <c r="K29" s="17"/>
      <c r="L29" s="4">
        <f>L18-L27</f>
        <v>13860</v>
      </c>
      <c r="M29" s="50"/>
    </row>
    <row r="30" spans="2:12" ht="12.75">
      <c r="B30" t="s">
        <v>29</v>
      </c>
      <c r="D30" s="40"/>
      <c r="F30" s="8">
        <v>1310</v>
      </c>
      <c r="G30" s="17"/>
      <c r="H30" s="8">
        <v>1092</v>
      </c>
      <c r="I30" s="17"/>
      <c r="J30" s="8">
        <f>5583+F30</f>
        <v>6893</v>
      </c>
      <c r="K30" s="17"/>
      <c r="L30" s="8">
        <v>3710</v>
      </c>
    </row>
    <row r="31" spans="2:12" ht="12.75">
      <c r="B31" t="s">
        <v>30</v>
      </c>
      <c r="D31" s="40"/>
      <c r="F31" s="4">
        <f>SUM(F29:F30)</f>
        <v>11183</v>
      </c>
      <c r="G31" s="17"/>
      <c r="H31" s="4">
        <f>SUM(H29:H30)</f>
        <v>6290</v>
      </c>
      <c r="I31" s="17"/>
      <c r="J31" s="4">
        <f>SUM(J29:J30)</f>
        <v>34037</v>
      </c>
      <c r="K31" s="17"/>
      <c r="L31" s="4">
        <f>SUM(L29:L30)</f>
        <v>17570</v>
      </c>
    </row>
    <row r="32" spans="2:12" ht="12.75">
      <c r="B32" t="s">
        <v>31</v>
      </c>
      <c r="D32" s="40"/>
      <c r="F32" s="8">
        <v>3853</v>
      </c>
      <c r="G32" s="17"/>
      <c r="H32" s="8">
        <v>2302</v>
      </c>
      <c r="I32" s="17"/>
      <c r="J32" s="8">
        <f>8570+F32</f>
        <v>12423</v>
      </c>
      <c r="K32" s="17"/>
      <c r="L32" s="8">
        <v>6589</v>
      </c>
    </row>
    <row r="33" spans="4:12" ht="12.75">
      <c r="D33" s="40"/>
      <c r="F33" s="4"/>
      <c r="G33" s="12"/>
      <c r="H33" s="4"/>
      <c r="I33" s="12"/>
      <c r="J33" s="4"/>
      <c r="K33" s="12"/>
      <c r="L33" s="4"/>
    </row>
    <row r="34" spans="2:12" ht="13.5" thickBot="1">
      <c r="B34" s="19" t="s">
        <v>32</v>
      </c>
      <c r="D34" s="40"/>
      <c r="F34" s="10">
        <f>F31-F32</f>
        <v>7330</v>
      </c>
      <c r="G34" s="17"/>
      <c r="H34" s="10">
        <f>H31-H32</f>
        <v>3988</v>
      </c>
      <c r="I34" s="17"/>
      <c r="J34" s="10">
        <f>J31-J32</f>
        <v>21614</v>
      </c>
      <c r="K34" s="17"/>
      <c r="L34" s="10">
        <f>L31-L32</f>
        <v>10981</v>
      </c>
    </row>
    <row r="35" spans="6:12" ht="13.5" thickTop="1">
      <c r="F35" s="5"/>
      <c r="G35" s="13"/>
      <c r="H35" s="5"/>
      <c r="I35" s="5"/>
      <c r="J35" s="49"/>
      <c r="K35" s="13"/>
      <c r="L35" s="5"/>
    </row>
    <row r="36" spans="6:12" ht="12.75">
      <c r="F36" s="5"/>
      <c r="G36" s="13"/>
      <c r="H36" s="5"/>
      <c r="I36" s="5"/>
      <c r="J36" s="5"/>
      <c r="K36" s="13"/>
      <c r="L36" s="5"/>
    </row>
    <row r="37" spans="2:12" s="27" customFormat="1" ht="13.5" thickBot="1">
      <c r="B37" s="27" t="s">
        <v>35</v>
      </c>
      <c r="F37" s="11">
        <f>F34/F38</f>
        <v>0.29646107178968656</v>
      </c>
      <c r="G37" s="14"/>
      <c r="H37" s="11">
        <f>H34/H38</f>
        <v>0.18014274098834582</v>
      </c>
      <c r="I37" s="6"/>
      <c r="J37" s="11">
        <f>J34/J38</f>
        <v>0.8812688575389382</v>
      </c>
      <c r="K37" s="13"/>
      <c r="L37" s="11">
        <f>L34/L38</f>
        <v>0.5472168236408033</v>
      </c>
    </row>
    <row r="38" spans="2:12" s="27" customFormat="1" ht="14.25" thickBot="1" thickTop="1">
      <c r="B38" s="27" t="s">
        <v>36</v>
      </c>
      <c r="F38" s="9">
        <v>24725</v>
      </c>
      <c r="G38" s="12"/>
      <c r="H38" s="9">
        <v>22138</v>
      </c>
      <c r="I38" s="4"/>
      <c r="J38" s="9">
        <v>24526</v>
      </c>
      <c r="K38" s="13"/>
      <c r="L38" s="9">
        <v>20067</v>
      </c>
    </row>
    <row r="39" spans="11:12" s="27" customFormat="1" ht="13.5" thickTop="1">
      <c r="K39" s="13"/>
      <c r="L39" s="5"/>
    </row>
    <row r="40" spans="6:12" s="27" customFormat="1" ht="12.75">
      <c r="F40" s="33"/>
      <c r="G40" s="34"/>
      <c r="H40" s="33"/>
      <c r="I40" s="34"/>
      <c r="J40" s="33"/>
      <c r="K40" s="13"/>
      <c r="L40" s="5"/>
    </row>
    <row r="41" spans="2:12" s="27" customFormat="1" ht="13.5" thickBot="1">
      <c r="B41" s="27" t="s">
        <v>37</v>
      </c>
      <c r="F41" s="35">
        <f>F34/F42</f>
        <v>0.3377413260839515</v>
      </c>
      <c r="H41" s="35">
        <f>H34/H42</f>
        <v>0.21155376372606227</v>
      </c>
      <c r="J41" s="35">
        <f>J34/J42</f>
        <v>1.0297775025013103</v>
      </c>
      <c r="K41" s="14"/>
      <c r="L41" s="35">
        <f>L34/L42</f>
        <v>0.6091080541380075</v>
      </c>
    </row>
    <row r="42" spans="2:12" s="27" customFormat="1" ht="14.25" thickBot="1" thickTop="1">
      <c r="B42" s="27" t="s">
        <v>38</v>
      </c>
      <c r="F42" s="36">
        <v>21703</v>
      </c>
      <c r="G42" s="37"/>
      <c r="H42" s="36">
        <v>18851</v>
      </c>
      <c r="I42" s="37"/>
      <c r="J42" s="36">
        <v>20989</v>
      </c>
      <c r="K42" s="12"/>
      <c r="L42" s="39">
        <v>18028</v>
      </c>
    </row>
    <row r="43" spans="6:12" s="27" customFormat="1" ht="13.5" thickTop="1">
      <c r="F43" s="33"/>
      <c r="G43" s="37"/>
      <c r="H43" s="33"/>
      <c r="I43" s="37"/>
      <c r="J43" s="33"/>
      <c r="K43" s="12"/>
      <c r="L43" s="45"/>
    </row>
    <row r="44" spans="6:9" ht="12.75">
      <c r="F44" s="13"/>
      <c r="G44" s="13"/>
      <c r="H44" s="13"/>
      <c r="I44" s="5"/>
    </row>
    <row r="45" spans="1:11" ht="12.75">
      <c r="A45" s="42" t="s">
        <v>54</v>
      </c>
      <c r="H45" s="12"/>
      <c r="I45" s="12"/>
      <c r="J45" s="12"/>
      <c r="K45" s="15"/>
    </row>
    <row r="46" spans="8:11" ht="12.75">
      <c r="H46" s="15"/>
      <c r="I46" s="15"/>
      <c r="J46" s="15"/>
      <c r="K46" s="15"/>
    </row>
    <row r="47" spans="2:12" ht="12.75">
      <c r="B47" t="s">
        <v>30</v>
      </c>
      <c r="F47" s="47"/>
      <c r="H47" s="32">
        <f>+H31</f>
        <v>6290</v>
      </c>
      <c r="J47" s="47"/>
      <c r="L47" s="32">
        <f>+L31</f>
        <v>17570</v>
      </c>
    </row>
    <row r="48" spans="2:12" ht="12.75">
      <c r="B48" t="s">
        <v>57</v>
      </c>
      <c r="F48" s="47"/>
      <c r="H48" s="43">
        <f>+H25</f>
        <v>694</v>
      </c>
      <c r="J48" s="47"/>
      <c r="L48" s="43">
        <f>+L25</f>
        <v>694</v>
      </c>
    </row>
    <row r="49" spans="2:12" ht="12.75">
      <c r="B49" t="s">
        <v>48</v>
      </c>
      <c r="F49" s="47"/>
      <c r="H49" s="32">
        <f>SUM(H47:H48)</f>
        <v>6984</v>
      </c>
      <c r="J49" s="47"/>
      <c r="L49" s="32">
        <f>SUM(L47:L48)</f>
        <v>18264</v>
      </c>
    </row>
    <row r="50" spans="2:12" ht="12.75">
      <c r="B50" t="s">
        <v>56</v>
      </c>
      <c r="F50" s="12"/>
      <c r="H50" s="8">
        <v>2355</v>
      </c>
      <c r="J50" s="12"/>
      <c r="L50" s="8">
        <v>6642</v>
      </c>
    </row>
    <row r="51" spans="6:10" ht="12.75">
      <c r="F51" s="15"/>
      <c r="J51" s="15"/>
    </row>
    <row r="52" spans="2:12" ht="13.5" thickBot="1">
      <c r="B52" t="s">
        <v>49</v>
      </c>
      <c r="F52" s="48"/>
      <c r="H52" s="44">
        <f>H49-H50</f>
        <v>4629</v>
      </c>
      <c r="J52" s="47"/>
      <c r="L52" s="44">
        <f>L49-L50</f>
        <v>11622</v>
      </c>
    </row>
    <row r="53" spans="6:10" ht="13.5" thickTop="1">
      <c r="F53" s="15"/>
      <c r="J53" s="15"/>
    </row>
    <row r="54" spans="2:12" ht="13.5" thickBot="1">
      <c r="B54" t="s">
        <v>52</v>
      </c>
      <c r="F54" s="14"/>
      <c r="H54" s="11">
        <f>+H52/H55</f>
        <v>0.20909747944710452</v>
      </c>
      <c r="J54" s="14"/>
      <c r="L54" s="11">
        <f>+L52/L55</f>
        <v>0.5791598146210196</v>
      </c>
    </row>
    <row r="55" spans="2:12" ht="14.25" thickBot="1" thickTop="1">
      <c r="B55" s="27" t="s">
        <v>36</v>
      </c>
      <c r="F55" s="47"/>
      <c r="H55" s="44">
        <f>+H38</f>
        <v>22138</v>
      </c>
      <c r="J55" s="47"/>
      <c r="L55" s="44">
        <f>+L38</f>
        <v>20067</v>
      </c>
    </row>
    <row r="56" spans="6:10" ht="13.5" thickTop="1">
      <c r="F56" s="15"/>
      <c r="J56" s="15"/>
    </row>
    <row r="57" spans="2:12" ht="13.5" thickBot="1">
      <c r="B57" t="s">
        <v>53</v>
      </c>
      <c r="F57" s="14"/>
      <c r="H57" s="11">
        <f>+H52/H58</f>
        <v>0.24555726486658533</v>
      </c>
      <c r="J57" s="14"/>
      <c r="L57" s="11">
        <f>+L52/L58</f>
        <v>0.6446638562236521</v>
      </c>
    </row>
    <row r="58" spans="2:12" ht="14.25" thickBot="1" thickTop="1">
      <c r="B58" s="27" t="s">
        <v>38</v>
      </c>
      <c r="F58" s="47"/>
      <c r="H58" s="44">
        <f>+H42</f>
        <v>18851</v>
      </c>
      <c r="J58" s="47"/>
      <c r="L58" s="44">
        <f>+L42</f>
        <v>18028</v>
      </c>
    </row>
    <row r="59" spans="6:9" ht="13.5" thickTop="1">
      <c r="F59" s="13"/>
      <c r="G59" s="13"/>
      <c r="H59" s="13"/>
      <c r="I59" s="5"/>
    </row>
    <row r="60" spans="1:9" ht="12.75">
      <c r="A60" s="41" t="s">
        <v>47</v>
      </c>
      <c r="C60" t="s">
        <v>58</v>
      </c>
      <c r="F60" s="13"/>
      <c r="G60" s="13"/>
      <c r="H60" s="13"/>
      <c r="I60" s="5"/>
    </row>
    <row r="61" spans="3:9" ht="12.75">
      <c r="C61" t="s">
        <v>51</v>
      </c>
      <c r="F61" s="13"/>
      <c r="G61" s="13"/>
      <c r="H61" s="13"/>
      <c r="I61" s="5"/>
    </row>
    <row r="62" spans="6:9" ht="12.75">
      <c r="F62" s="13"/>
      <c r="G62" s="13"/>
      <c r="H62" s="13"/>
      <c r="I62" s="5"/>
    </row>
    <row r="63" spans="6:9" ht="12.75">
      <c r="F63" s="13"/>
      <c r="G63" s="13"/>
      <c r="H63" s="13"/>
      <c r="I63" s="5"/>
    </row>
    <row r="64" spans="1:2" ht="12.75">
      <c r="A64" s="41"/>
      <c r="B64" s="27" t="s">
        <v>17</v>
      </c>
    </row>
    <row r="66" spans="6:9" ht="12.75">
      <c r="F66" s="13"/>
      <c r="G66" s="13"/>
      <c r="H66" s="13"/>
      <c r="I66" s="5"/>
    </row>
    <row r="67" spans="6:9" ht="12.75">
      <c r="F67" s="13"/>
      <c r="G67" s="13"/>
      <c r="H67" s="13"/>
      <c r="I67" s="5"/>
    </row>
    <row r="68" spans="1:12" ht="15.75">
      <c r="A68" s="52" t="s">
        <v>43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</sheetData>
  <mergeCells count="1">
    <mergeCell ref="A68:L68"/>
  </mergeCells>
  <printOptions/>
  <pageMargins left="0.5" right="0.5" top="0.5" bottom="0.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26">
      <selection activeCell="E40" sqref="E40"/>
    </sheetView>
  </sheetViews>
  <sheetFormatPr defaultColWidth="9.140625" defaultRowHeight="12.75"/>
  <cols>
    <col min="1" max="1" width="3.28125" style="0" customWidth="1"/>
    <col min="7" max="7" width="15.8515625" style="0" bestFit="1" customWidth="1"/>
    <col min="8" max="8" width="2.7109375" style="0" customWidth="1"/>
    <col min="9" max="9" width="12.28125" style="0" customWidth="1"/>
  </cols>
  <sheetData>
    <row r="1" spans="1:2" ht="15.75">
      <c r="A1" s="38" t="s">
        <v>55</v>
      </c>
      <c r="B1" s="16"/>
    </row>
    <row r="2" spans="2:6" ht="12.75" customHeight="1">
      <c r="B2" s="18"/>
      <c r="C2" s="18"/>
      <c r="D2" s="18"/>
      <c r="F2" s="29"/>
    </row>
    <row r="5" ht="15.75">
      <c r="A5" s="21" t="s">
        <v>0</v>
      </c>
    </row>
    <row r="6" spans="1:11" ht="16.5" thickBot="1">
      <c r="A6" s="22" t="s">
        <v>1</v>
      </c>
      <c r="B6" s="1"/>
      <c r="C6" s="1"/>
      <c r="D6" s="1"/>
      <c r="E6" s="1"/>
      <c r="F6" s="1"/>
      <c r="G6" s="1"/>
      <c r="H6" s="1"/>
      <c r="I6" s="1"/>
      <c r="J6" s="15"/>
      <c r="K6" s="15"/>
    </row>
    <row r="7" ht="12.75">
      <c r="A7" t="s">
        <v>2</v>
      </c>
    </row>
    <row r="9" spans="7:9" ht="12.75">
      <c r="G9" s="28" t="s">
        <v>34</v>
      </c>
      <c r="H9" s="3"/>
      <c r="I9" s="28" t="s">
        <v>34</v>
      </c>
    </row>
    <row r="10" spans="7:9" ht="12.75">
      <c r="G10" s="7">
        <v>2000</v>
      </c>
      <c r="H10" s="3"/>
      <c r="I10" s="7">
        <v>1999</v>
      </c>
    </row>
    <row r="11" spans="7:9" ht="12.75">
      <c r="G11" s="3"/>
      <c r="H11" s="3"/>
      <c r="I11" s="3"/>
    </row>
    <row r="13" ht="12.75">
      <c r="A13" s="19" t="s">
        <v>3</v>
      </c>
    </row>
    <row r="14" spans="2:9" ht="12.75">
      <c r="B14" t="s">
        <v>4</v>
      </c>
      <c r="G14" s="5">
        <v>174739</v>
      </c>
      <c r="H14" s="5"/>
      <c r="I14" s="5">
        <v>98787</v>
      </c>
    </row>
    <row r="15" spans="2:9" ht="12.75">
      <c r="B15" t="s">
        <v>5</v>
      </c>
      <c r="G15" s="25">
        <v>49923</v>
      </c>
      <c r="H15" s="4"/>
      <c r="I15" s="25">
        <v>36988</v>
      </c>
    </row>
    <row r="16" spans="2:9" ht="12.75">
      <c r="B16" t="s">
        <v>6</v>
      </c>
      <c r="G16" s="4">
        <v>7873</v>
      </c>
      <c r="H16" s="4"/>
      <c r="I16" s="4">
        <v>4850</v>
      </c>
    </row>
    <row r="17" spans="2:9" ht="12.75">
      <c r="B17" t="s">
        <v>7</v>
      </c>
      <c r="G17" s="46">
        <f>3632+6255</f>
        <v>9887</v>
      </c>
      <c r="H17" s="4"/>
      <c r="I17" s="26">
        <f>1187+4142</f>
        <v>5329</v>
      </c>
    </row>
    <row r="18" spans="1:9" ht="12.75">
      <c r="A18" t="s">
        <v>8</v>
      </c>
      <c r="G18" s="4">
        <f>SUM(G14:G17)</f>
        <v>242422</v>
      </c>
      <c r="H18" s="4"/>
      <c r="I18" s="4">
        <f>SUM(I14:I17)</f>
        <v>145954</v>
      </c>
    </row>
    <row r="19" spans="2:9" ht="12.75">
      <c r="B19" t="s">
        <v>9</v>
      </c>
      <c r="F19" s="32"/>
      <c r="G19" s="12">
        <v>22128</v>
      </c>
      <c r="H19" s="12"/>
      <c r="I19" s="12">
        <v>11619</v>
      </c>
    </row>
    <row r="20" spans="2:9" ht="12.75">
      <c r="B20" t="s">
        <v>13</v>
      </c>
      <c r="F20" s="32"/>
      <c r="G20" s="33">
        <v>16968</v>
      </c>
      <c r="H20" s="12"/>
      <c r="I20" s="12">
        <v>0</v>
      </c>
    </row>
    <row r="21" spans="2:9" ht="12.75">
      <c r="B21" t="s">
        <v>33</v>
      </c>
      <c r="G21" s="8">
        <v>22285</v>
      </c>
      <c r="H21" s="4"/>
      <c r="I21" s="8">
        <v>1820</v>
      </c>
    </row>
    <row r="22" spans="1:9" ht="13.5" thickBot="1">
      <c r="A22" s="19" t="s">
        <v>10</v>
      </c>
      <c r="G22" s="10">
        <f>SUM(G18:G21)</f>
        <v>303803</v>
      </c>
      <c r="H22" s="4"/>
      <c r="I22" s="10">
        <f>SUM(I18:I21)</f>
        <v>159393</v>
      </c>
    </row>
    <row r="23" spans="7:9" ht="13.5" thickTop="1">
      <c r="G23" s="4"/>
      <c r="H23" s="4"/>
      <c r="I23" s="4"/>
    </row>
    <row r="24" spans="1:9" ht="12.75">
      <c r="A24" s="19" t="s">
        <v>42</v>
      </c>
      <c r="G24" s="4"/>
      <c r="H24" s="4"/>
      <c r="I24" s="4"/>
    </row>
    <row r="25" spans="2:10" ht="12.75">
      <c r="B25" t="s">
        <v>11</v>
      </c>
      <c r="G25" s="5">
        <f>3993+1200+17384+1771</f>
        <v>24348</v>
      </c>
      <c r="H25" s="5"/>
      <c r="I25" s="5">
        <f>2702+716+9447+617</f>
        <v>13482</v>
      </c>
      <c r="J25" s="51"/>
    </row>
    <row r="26" spans="2:9" ht="12.75">
      <c r="B26" t="s">
        <v>12</v>
      </c>
      <c r="G26" s="4">
        <v>102527</v>
      </c>
      <c r="H26" s="4"/>
      <c r="I26" s="4">
        <v>66233</v>
      </c>
    </row>
    <row r="27" spans="2:9" ht="12.75">
      <c r="B27" t="s">
        <v>13</v>
      </c>
      <c r="G27" s="8">
        <v>0</v>
      </c>
      <c r="H27" s="4"/>
      <c r="I27" s="8">
        <v>873</v>
      </c>
    </row>
    <row r="28" spans="1:9" ht="12.75">
      <c r="A28" t="s">
        <v>14</v>
      </c>
      <c r="G28" s="4">
        <f>SUM(G25:G27)</f>
        <v>126875</v>
      </c>
      <c r="H28" s="4"/>
      <c r="I28" s="4">
        <f>SUM(I25:I27)</f>
        <v>80588</v>
      </c>
    </row>
    <row r="29" spans="1:9" ht="12.75">
      <c r="A29" t="s">
        <v>15</v>
      </c>
      <c r="G29" s="46">
        <v>176928</v>
      </c>
      <c r="H29" s="4"/>
      <c r="I29" s="8">
        <v>78805</v>
      </c>
    </row>
    <row r="30" spans="1:9" ht="13.5" thickBot="1">
      <c r="A30" s="19" t="s">
        <v>16</v>
      </c>
      <c r="G30" s="10">
        <f>+G28+G29</f>
        <v>303803</v>
      </c>
      <c r="H30" s="5"/>
      <c r="I30" s="10">
        <f>+I28+I29</f>
        <v>159393</v>
      </c>
    </row>
    <row r="31" spans="7:9" ht="13.5" thickTop="1">
      <c r="G31" s="4"/>
      <c r="H31" s="4"/>
      <c r="I31" s="31" t="s">
        <v>17</v>
      </c>
    </row>
    <row r="32" spans="7:9" ht="12.75">
      <c r="G32" s="4"/>
      <c r="H32" s="4"/>
      <c r="I32" s="4"/>
    </row>
    <row r="33" spans="7:9" ht="12.75">
      <c r="G33" s="4"/>
      <c r="H33" s="4"/>
      <c r="I33" s="4"/>
    </row>
    <row r="34" spans="7:9" ht="12.75">
      <c r="G34" s="4"/>
      <c r="H34" s="4"/>
      <c r="I34" s="4"/>
    </row>
    <row r="35" spans="7:9" ht="12.75">
      <c r="G35" s="4"/>
      <c r="H35" s="4"/>
      <c r="I35" s="4"/>
    </row>
    <row r="36" spans="7:9" ht="12.75">
      <c r="G36" s="4"/>
      <c r="H36" s="4"/>
      <c r="I36" s="4"/>
    </row>
    <row r="37" spans="7:9" ht="12.75">
      <c r="G37" s="4"/>
      <c r="H37" s="4"/>
      <c r="I37" s="4"/>
    </row>
    <row r="38" spans="7:9" ht="12.75">
      <c r="G38" s="4"/>
      <c r="H38" s="4"/>
      <c r="I38" s="4"/>
    </row>
    <row r="39" spans="7:9" ht="12.75">
      <c r="G39" s="4"/>
      <c r="H39" s="4"/>
      <c r="I39" s="4"/>
    </row>
    <row r="40" spans="7:9" ht="12.75">
      <c r="G40" s="4"/>
      <c r="H40" s="4"/>
      <c r="I40" s="4"/>
    </row>
    <row r="41" spans="7:9" ht="12.75">
      <c r="G41" s="4"/>
      <c r="H41" s="4"/>
      <c r="I41" s="4"/>
    </row>
    <row r="42" spans="7:9" ht="12.75">
      <c r="G42" s="4"/>
      <c r="H42" s="4"/>
      <c r="I42" s="4"/>
    </row>
    <row r="43" spans="7:9" ht="12.75">
      <c r="G43" s="4"/>
      <c r="H43" s="4"/>
      <c r="I43" s="4"/>
    </row>
    <row r="44" spans="7:9" ht="12.75">
      <c r="G44" s="4"/>
      <c r="H44" s="4"/>
      <c r="I44" s="4"/>
    </row>
    <row r="45" spans="7:9" ht="12.75">
      <c r="G45" s="4"/>
      <c r="H45" s="4"/>
      <c r="I45" s="4"/>
    </row>
    <row r="46" spans="7:9" ht="12.75">
      <c r="G46" s="4"/>
      <c r="H46" s="4"/>
      <c r="I46" s="4"/>
    </row>
    <row r="47" spans="7:9" ht="12.75">
      <c r="G47" s="4"/>
      <c r="H47" s="4"/>
      <c r="I47" s="4"/>
    </row>
    <row r="48" spans="7:9" ht="12.75">
      <c r="G48" s="4"/>
      <c r="H48" s="4"/>
      <c r="I48" s="4"/>
    </row>
    <row r="49" spans="7:9" ht="12.75">
      <c r="G49" s="4"/>
      <c r="H49" s="4"/>
      <c r="I49" s="4"/>
    </row>
    <row r="50" spans="7:9" ht="12.75">
      <c r="G50" s="4"/>
      <c r="H50" s="4"/>
      <c r="I50" s="4"/>
    </row>
    <row r="51" spans="1:10" ht="15.75">
      <c r="A51" s="30" t="s">
        <v>59</v>
      </c>
      <c r="B51" s="2"/>
      <c r="C51" s="2"/>
      <c r="D51" s="2"/>
      <c r="E51" s="2"/>
      <c r="F51" s="2"/>
      <c r="G51" s="23"/>
      <c r="H51" s="23"/>
      <c r="I51" s="24" t="s">
        <v>17</v>
      </c>
      <c r="J51" s="2"/>
    </row>
    <row r="52" spans="7:9" ht="12.75">
      <c r="G52" s="4"/>
      <c r="H52" s="4"/>
      <c r="I52" s="4"/>
    </row>
    <row r="53" spans="7:9" ht="12.75">
      <c r="G53" s="4"/>
      <c r="H53" s="4"/>
      <c r="I53" s="4"/>
    </row>
    <row r="54" spans="7:9" ht="12.75">
      <c r="G54" s="4"/>
      <c r="H54" s="4"/>
      <c r="I54" s="4"/>
    </row>
    <row r="55" spans="7:9" ht="12.75">
      <c r="G55" s="12"/>
      <c r="H55" s="4"/>
      <c r="I55" s="4"/>
    </row>
    <row r="56" spans="7:9" ht="12.75">
      <c r="G56" s="12"/>
      <c r="H56" s="4"/>
      <c r="I56" s="4"/>
    </row>
    <row r="57" ht="12.75">
      <c r="G57" s="15"/>
    </row>
    <row r="58" ht="12.75">
      <c r="G58" s="15"/>
    </row>
    <row r="59" ht="12.75">
      <c r="G59" s="15"/>
    </row>
  </sheetData>
  <printOptions horizontalCentered="1"/>
  <pageMargins left="0" right="0" top="1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Forrester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Forrester Research</dc:creator>
  <cp:keywords/>
  <dc:description/>
  <cp:lastModifiedBy>kmaxwell</cp:lastModifiedBy>
  <cp:lastPrinted>2001-01-31T00:28:57Z</cp:lastPrinted>
  <dcterms:created xsi:type="dcterms:W3CDTF">1997-01-27T03:25:32Z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